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E5B9D4BD-B790-48C9-A107-A0A98F1CA588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Sammendrag" sheetId="1" r:id="rId1"/>
    <sheet name="Bergavegen" sheetId="2" r:id="rId2"/>
    <sheet name="Byrsevegen" sheetId="3" r:id="rId3"/>
    <sheet name="Vambheimsvegen" sheetId="4" r:id="rId4"/>
    <sheet name="Frystevegen" sheetId="5" r:id="rId5"/>
    <sheet name="Osavegen" sheetId="6" r:id="rId6"/>
    <sheet name="Solhovdvegen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5" i="1" l="1"/>
  <c r="K26" i="1"/>
  <c r="K27" i="1"/>
  <c r="K28" i="1"/>
  <c r="K24" i="1"/>
  <c r="K17" i="1"/>
  <c r="K18" i="1"/>
  <c r="K19" i="1"/>
  <c r="K20" i="1"/>
  <c r="K21" i="1"/>
  <c r="K16" i="1"/>
  <c r="C13" i="1"/>
  <c r="D13" i="1"/>
  <c r="E13" i="1"/>
  <c r="F13" i="1"/>
  <c r="G13" i="1"/>
  <c r="H13" i="1"/>
  <c r="I13" i="1"/>
  <c r="J13" i="1"/>
  <c r="O11" i="7"/>
  <c r="O10" i="7"/>
  <c r="M10" i="7"/>
  <c r="O9" i="7"/>
  <c r="O8" i="7"/>
  <c r="O7" i="7"/>
  <c r="M6" i="7"/>
  <c r="O6" i="7" s="1"/>
  <c r="M5" i="7"/>
  <c r="O5" i="7" s="1"/>
  <c r="M4" i="7"/>
  <c r="O4" i="7" s="1"/>
  <c r="K2" i="7"/>
  <c r="C11" i="1"/>
  <c r="D11" i="1"/>
  <c r="E11" i="1"/>
  <c r="F11" i="1"/>
  <c r="G11" i="1"/>
  <c r="H11" i="1"/>
  <c r="I11" i="1"/>
  <c r="J11" i="1"/>
  <c r="C12" i="1"/>
  <c r="D12" i="1"/>
  <c r="E12" i="1"/>
  <c r="F12" i="1"/>
  <c r="G12" i="1"/>
  <c r="H12" i="1"/>
  <c r="I12" i="1"/>
  <c r="J12" i="1"/>
  <c r="O11" i="6"/>
  <c r="O10" i="6"/>
  <c r="M10" i="6"/>
  <c r="O9" i="6"/>
  <c r="O8" i="6"/>
  <c r="O7" i="6"/>
  <c r="M6" i="6"/>
  <c r="O6" i="6" s="1"/>
  <c r="M5" i="6"/>
  <c r="O5" i="6" s="1"/>
  <c r="M4" i="6"/>
  <c r="O4" i="6" s="1"/>
  <c r="K2" i="6"/>
  <c r="C10" i="1"/>
  <c r="D10" i="1"/>
  <c r="E10" i="1"/>
  <c r="F10" i="1"/>
  <c r="G10" i="1"/>
  <c r="H10" i="1"/>
  <c r="I10" i="1"/>
  <c r="J10" i="1"/>
  <c r="C9" i="1"/>
  <c r="D9" i="1"/>
  <c r="E9" i="1"/>
  <c r="F9" i="1"/>
  <c r="G9" i="1"/>
  <c r="H9" i="1"/>
  <c r="I9" i="1"/>
  <c r="J9" i="1"/>
  <c r="C8" i="1"/>
  <c r="D8" i="1"/>
  <c r="E8" i="1"/>
  <c r="F8" i="1"/>
  <c r="G8" i="1"/>
  <c r="H8" i="1"/>
  <c r="I8" i="1"/>
  <c r="J8" i="1"/>
  <c r="O11" i="5"/>
  <c r="M10" i="5"/>
  <c r="O10" i="5" s="1"/>
  <c r="O9" i="5"/>
  <c r="O8" i="5"/>
  <c r="O7" i="5"/>
  <c r="M6" i="5"/>
  <c r="O6" i="5" s="1"/>
  <c r="O5" i="5"/>
  <c r="M5" i="5"/>
  <c r="M4" i="5"/>
  <c r="O4" i="5" s="1"/>
  <c r="K2" i="5"/>
  <c r="O4" i="4"/>
  <c r="N12" i="2"/>
  <c r="N14" i="2" s="1"/>
  <c r="N12" i="3"/>
  <c r="O5" i="4"/>
  <c r="O6" i="4"/>
  <c r="O7" i="4"/>
  <c r="O8" i="4"/>
  <c r="O9" i="4"/>
  <c r="O10" i="4"/>
  <c r="O11" i="4"/>
  <c r="M10" i="4"/>
  <c r="M6" i="4"/>
  <c r="M5" i="4"/>
  <c r="M4" i="4"/>
  <c r="K2" i="4"/>
  <c r="N11" i="3"/>
  <c r="N10" i="3"/>
  <c r="M10" i="3"/>
  <c r="N8" i="3"/>
  <c r="N7" i="3"/>
  <c r="M6" i="3"/>
  <c r="N6" i="3" s="1"/>
  <c r="M5" i="3"/>
  <c r="N5" i="3" s="1"/>
  <c r="N4" i="3"/>
  <c r="M4" i="3"/>
  <c r="K2" i="3"/>
  <c r="K2" i="2"/>
  <c r="N11" i="2"/>
  <c r="N8" i="2"/>
  <c r="N5" i="2"/>
  <c r="N6" i="2"/>
  <c r="N7" i="2"/>
  <c r="N10" i="2"/>
  <c r="N4" i="2"/>
  <c r="M5" i="2"/>
  <c r="M6" i="2"/>
  <c r="M10" i="2"/>
  <c r="M4" i="2"/>
  <c r="J29" i="1"/>
  <c r="D29" i="1"/>
  <c r="E29" i="1"/>
  <c r="F29" i="1"/>
  <c r="G29" i="1"/>
  <c r="H29" i="1"/>
  <c r="I29" i="1"/>
  <c r="C29" i="1"/>
  <c r="D22" i="1"/>
  <c r="E22" i="1"/>
  <c r="F22" i="1"/>
  <c r="G22" i="1"/>
  <c r="H22" i="1"/>
  <c r="I22" i="1"/>
  <c r="J22" i="1"/>
  <c r="C22" i="1"/>
  <c r="K10" i="1" l="1"/>
  <c r="K12" i="1"/>
  <c r="K8" i="1"/>
  <c r="K11" i="1"/>
  <c r="K13" i="1"/>
  <c r="D14" i="1"/>
  <c r="D30" i="1" s="1"/>
  <c r="C14" i="1"/>
  <c r="C30" i="1" s="1"/>
  <c r="K9" i="1"/>
  <c r="E14" i="1"/>
  <c r="E30" i="1" s="1"/>
  <c r="K22" i="1"/>
  <c r="K29" i="1"/>
  <c r="F14" i="1"/>
  <c r="F30" i="1" s="1"/>
  <c r="O12" i="7"/>
  <c r="H14" i="1"/>
  <c r="H30" i="1" s="1"/>
  <c r="I14" i="1"/>
  <c r="I30" i="1" s="1"/>
  <c r="O12" i="6"/>
  <c r="O13" i="6" s="1"/>
  <c r="J14" i="1"/>
  <c r="J30" i="1" s="1"/>
  <c r="G14" i="1"/>
  <c r="G30" i="1" s="1"/>
  <c r="O12" i="5"/>
  <c r="O12" i="4"/>
  <c r="N15" i="2"/>
  <c r="N13" i="2"/>
  <c r="N13" i="3"/>
  <c r="K14" i="1" l="1"/>
  <c r="K30" i="1"/>
  <c r="O13" i="7"/>
  <c r="O14" i="7"/>
  <c r="O14" i="6"/>
  <c r="O15" i="6" s="1"/>
  <c r="O13" i="5"/>
  <c r="O14" i="5"/>
  <c r="O14" i="4"/>
  <c r="O13" i="4"/>
  <c r="N14" i="3"/>
  <c r="N15" i="3" s="1"/>
  <c r="O15" i="7" l="1"/>
  <c r="O15" i="5"/>
  <c r="O15" i="4"/>
</calcChain>
</file>

<file path=xl/sharedStrings.xml><?xml version="1.0" encoding="utf-8"?>
<sst xmlns="http://schemas.openxmlformats.org/spreadsheetml/2006/main" count="160" uniqueCount="62">
  <si>
    <t>Kommunale veger</t>
  </si>
  <si>
    <t>Bergavegen</t>
  </si>
  <si>
    <t>Byrsevegen</t>
  </si>
  <si>
    <t>Vambheimsvegen</t>
  </si>
  <si>
    <t>Frystevegen</t>
  </si>
  <si>
    <t>Osavegen</t>
  </si>
  <si>
    <t>Solhovdvegen</t>
  </si>
  <si>
    <t>Handlingsplan</t>
  </si>
  <si>
    <t>1.1</t>
  </si>
  <si>
    <t>1.2</t>
  </si>
  <si>
    <t>1.3</t>
  </si>
  <si>
    <t>1.4</t>
  </si>
  <si>
    <t>1.5</t>
  </si>
  <si>
    <t>1.6</t>
  </si>
  <si>
    <t xml:space="preserve">Kommunale bruer </t>
  </si>
  <si>
    <t>Osa bru 2</t>
  </si>
  <si>
    <t>Osa bru 1</t>
  </si>
  <si>
    <t>Ulesberg bru</t>
  </si>
  <si>
    <t>Sotons bru</t>
  </si>
  <si>
    <t>Skulebrua</t>
  </si>
  <si>
    <t>Hallanger bru</t>
  </si>
  <si>
    <t xml:space="preserve">Kommunale kaiar </t>
  </si>
  <si>
    <t>Damskipskaia</t>
  </si>
  <si>
    <t>Dampskipskaien 2</t>
  </si>
  <si>
    <t>Gjestebrygge</t>
  </si>
  <si>
    <t>Tyssevikvegen</t>
  </si>
  <si>
    <t>Osa kai</t>
  </si>
  <si>
    <t>2</t>
  </si>
  <si>
    <t>2.1</t>
  </si>
  <si>
    <t>2.2</t>
  </si>
  <si>
    <t>2.3</t>
  </si>
  <si>
    <t>2.4</t>
  </si>
  <si>
    <t>2.5</t>
  </si>
  <si>
    <t>2.6</t>
  </si>
  <si>
    <t>3</t>
  </si>
  <si>
    <t>3.1</t>
  </si>
  <si>
    <t>3.2</t>
  </si>
  <si>
    <t>3.3</t>
  </si>
  <si>
    <t>3.4</t>
  </si>
  <si>
    <t>3.5</t>
  </si>
  <si>
    <t>Drenering</t>
  </si>
  <si>
    <t>Fiber</t>
  </si>
  <si>
    <t>kr/m</t>
  </si>
  <si>
    <t>Autovern</t>
  </si>
  <si>
    <t>Utgraving 50cm</t>
  </si>
  <si>
    <t>Forsterkningslag 20/120 d=200mm</t>
  </si>
  <si>
    <t>Bærelag 0/60 d=15mm</t>
  </si>
  <si>
    <t>Dekke Agb 11 d=5cm</t>
  </si>
  <si>
    <t>m</t>
  </si>
  <si>
    <t>stk</t>
  </si>
  <si>
    <t>Stikkrenne/ferist</t>
  </si>
  <si>
    <t>TOTAL</t>
  </si>
  <si>
    <t>Total kom.vegar</t>
  </si>
  <si>
    <t>Total kom.kaiar</t>
  </si>
  <si>
    <t>Dato:</t>
  </si>
  <si>
    <t>Utarbeidet av:</t>
  </si>
  <si>
    <t>Milos Cemovic</t>
  </si>
  <si>
    <t>Handlingsplan kommunale vegar, kaiar og bruer 2020 - 2027 Ulvik herad</t>
  </si>
  <si>
    <t>Vedteke:</t>
  </si>
  <si>
    <t>Total kom.bruer</t>
  </si>
  <si>
    <t>Administrasjon 10%</t>
  </si>
  <si>
    <t>Uforutsigbar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</si>
</sst>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49" fontId="0" fillId="0" borderId="0" xfId="0" applyNumberFormat="1"/>
    <xf numFmtId="0" fontId="1" fillId="0" borderId="0" xfId="0" applyFont="1"/>
    <xf numFmtId="0" fontId="0" fillId="0" borderId="2" xfId="0" applyBorder="1"/>
    <xf numFmtId="49" fontId="0" fillId="0" borderId="4" xfId="0" applyNumberFormat="1" applyBorder="1"/>
    <xf numFmtId="0" fontId="0" fillId="0" borderId="4" xfId="0" applyBorder="1"/>
    <xf numFmtId="0" fontId="2" fillId="0" borderId="4" xfId="0" applyFont="1" applyBorder="1" applyAlignment="1">
      <alignment vertical="center"/>
    </xf>
    <xf numFmtId="49" fontId="1" fillId="2" borderId="5" xfId="0" applyNumberFormat="1" applyFont="1" applyFill="1" applyBorder="1"/>
    <xf numFmtId="0" fontId="1" fillId="2" borderId="5" xfId="0" applyFont="1" applyFill="1" applyBorder="1" applyAlignment="1"/>
    <xf numFmtId="0" fontId="1" fillId="2" borderId="5" xfId="0" applyFont="1" applyFill="1" applyBorder="1"/>
    <xf numFmtId="49" fontId="0" fillId="0" borderId="6" xfId="0" applyNumberFormat="1" applyBorder="1"/>
    <xf numFmtId="0" fontId="0" fillId="0" borderId="6" xfId="0" applyBorder="1"/>
    <xf numFmtId="49" fontId="1" fillId="0" borderId="6" xfId="0" applyNumberFormat="1" applyFont="1" applyBorder="1"/>
    <xf numFmtId="0" fontId="3" fillId="0" borderId="6" xfId="0" applyFont="1" applyBorder="1" applyAlignment="1">
      <alignment vertical="center"/>
    </xf>
    <xf numFmtId="0" fontId="1" fillId="0" borderId="6" xfId="0" applyFont="1" applyBorder="1"/>
    <xf numFmtId="49" fontId="1" fillId="0" borderId="3" xfId="0" applyNumberFormat="1" applyFont="1" applyBorder="1"/>
    <xf numFmtId="0" fontId="3" fillId="0" borderId="3" xfId="0" applyFont="1" applyBorder="1" applyAlignment="1">
      <alignment vertical="center"/>
    </xf>
    <xf numFmtId="0" fontId="1" fillId="0" borderId="3" xfId="0" applyFont="1" applyBorder="1"/>
    <xf numFmtId="3" fontId="0" fillId="0" borderId="0" xfId="0" applyNumberFormat="1"/>
    <xf numFmtId="3" fontId="1" fillId="0" borderId="0" xfId="0" applyNumberFormat="1" applyFont="1"/>
    <xf numFmtId="0" fontId="1" fillId="3" borderId="1" xfId="0" applyFont="1" applyFill="1" applyBorder="1"/>
    <xf numFmtId="0" fontId="1" fillId="4" borderId="1" xfId="0" applyFont="1" applyFill="1" applyBorder="1"/>
    <xf numFmtId="49" fontId="1" fillId="4" borderId="7" xfId="0" applyNumberFormat="1" applyFont="1" applyFill="1" applyBorder="1"/>
    <xf numFmtId="0" fontId="3" fillId="4" borderId="1" xfId="0" applyFont="1" applyFill="1" applyBorder="1" applyAlignment="1">
      <alignment vertical="center"/>
    </xf>
    <xf numFmtId="49" fontId="0" fillId="0" borderId="8" xfId="0" applyNumberFormat="1" applyBorder="1"/>
    <xf numFmtId="0" fontId="2" fillId="0" borderId="8" xfId="0" applyFont="1" applyBorder="1" applyAlignment="1">
      <alignment vertical="center"/>
    </xf>
    <xf numFmtId="0" fontId="0" fillId="0" borderId="8" xfId="0" applyBorder="1"/>
    <xf numFmtId="49" fontId="0" fillId="3" borderId="1" xfId="0" applyNumberFormat="1" applyFill="1" applyBorder="1"/>
    <xf numFmtId="0" fontId="2" fillId="3" borderId="1" xfId="0" applyFont="1" applyFill="1" applyBorder="1" applyAlignment="1">
      <alignment vertical="center"/>
    </xf>
    <xf numFmtId="0" fontId="0" fillId="3" borderId="1" xfId="0" applyFill="1" applyBorder="1"/>
    <xf numFmtId="0" fontId="1" fillId="0" borderId="2" xfId="0" applyFont="1" applyBorder="1"/>
    <xf numFmtId="0" fontId="1" fillId="0" borderId="6" xfId="0" applyFont="1" applyBorder="1" applyAlignment="1"/>
    <xf numFmtId="49" fontId="1" fillId="2" borderId="1" xfId="0" applyNumberFormat="1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49" fontId="0" fillId="0" borderId="9" xfId="0" applyNumberFormat="1" applyBorder="1"/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4" fontId="0" fillId="0" borderId="0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view="pageBreakPreview" zoomScaleNormal="100" zoomScaleSheetLayoutView="100" workbookViewId="0">
      <selection activeCell="I33" sqref="I33"/>
    </sheetView>
  </sheetViews>
  <sheetFormatPr baseColWidth="10" defaultColWidth="9.140625" defaultRowHeight="15" x14ac:dyDescent="0.25"/>
  <cols>
    <col min="1" max="1" width="3.5703125" style="2" bestFit="1" customWidth="1"/>
    <col min="2" max="2" width="19.7109375" style="1" bestFit="1" customWidth="1"/>
    <col min="3" max="3" width="9.140625" customWidth="1"/>
  </cols>
  <sheetData>
    <row r="1" spans="1:11" x14ac:dyDescent="0.25">
      <c r="A1" s="41" t="s">
        <v>57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x14ac:dyDescent="0.25">
      <c r="A2" s="37"/>
      <c r="B2" s="38"/>
      <c r="C2" s="39"/>
      <c r="D2" s="39"/>
      <c r="E2" s="39"/>
      <c r="F2" s="39"/>
      <c r="G2" s="39"/>
      <c r="H2" s="39"/>
      <c r="I2" s="39"/>
      <c r="J2" s="39"/>
      <c r="K2" s="4"/>
    </row>
    <row r="3" spans="1:11" x14ac:dyDescent="0.25">
      <c r="A3" s="37" t="s">
        <v>55</v>
      </c>
      <c r="B3" s="38"/>
      <c r="C3" s="39" t="s">
        <v>56</v>
      </c>
      <c r="D3" s="39"/>
      <c r="E3" s="39"/>
      <c r="F3" s="39"/>
      <c r="G3" s="39"/>
      <c r="H3" s="39"/>
      <c r="I3" s="39"/>
      <c r="J3" s="39"/>
      <c r="K3" s="4"/>
    </row>
    <row r="4" spans="1:11" x14ac:dyDescent="0.25">
      <c r="A4" s="37" t="s">
        <v>54</v>
      </c>
      <c r="B4" s="38"/>
      <c r="C4" s="44">
        <v>43749</v>
      </c>
      <c r="D4" s="44"/>
      <c r="E4" s="39"/>
      <c r="F4" s="39"/>
      <c r="G4" s="39"/>
      <c r="H4" s="39"/>
      <c r="I4" s="39"/>
      <c r="J4" s="39"/>
      <c r="K4" s="4"/>
    </row>
    <row r="5" spans="1:11" x14ac:dyDescent="0.25">
      <c r="A5" s="37" t="s">
        <v>58</v>
      </c>
      <c r="B5" s="38"/>
      <c r="C5" s="39"/>
      <c r="D5" s="39"/>
      <c r="E5" s="40"/>
      <c r="F5" s="39"/>
      <c r="G5" s="39"/>
      <c r="H5" s="39"/>
      <c r="I5" s="39"/>
      <c r="J5" s="39"/>
      <c r="K5" s="4"/>
    </row>
    <row r="6" spans="1:11" s="3" customFormat="1" x14ac:dyDescent="0.25">
      <c r="A6" s="33"/>
      <c r="B6" s="34" t="s">
        <v>7</v>
      </c>
      <c r="C6" s="35">
        <v>2020</v>
      </c>
      <c r="D6" s="35">
        <v>2021</v>
      </c>
      <c r="E6" s="35">
        <v>2022</v>
      </c>
      <c r="F6" s="35">
        <v>2023</v>
      </c>
      <c r="G6" s="35">
        <v>2024</v>
      </c>
      <c r="H6" s="35">
        <v>2025</v>
      </c>
      <c r="I6" s="35">
        <v>2026</v>
      </c>
      <c r="J6" s="35">
        <v>2027</v>
      </c>
      <c r="K6" s="36" t="s">
        <v>51</v>
      </c>
    </row>
    <row r="7" spans="1:11" x14ac:dyDescent="0.25">
      <c r="A7" s="11">
        <v>1</v>
      </c>
      <c r="B7" s="32" t="s">
        <v>0</v>
      </c>
      <c r="C7" s="12"/>
      <c r="D7" s="12"/>
      <c r="E7" s="12"/>
      <c r="F7" s="12"/>
      <c r="G7" s="12"/>
      <c r="H7" s="12"/>
      <c r="I7" s="12"/>
      <c r="J7" s="12"/>
      <c r="K7" s="4"/>
    </row>
    <row r="8" spans="1:11" x14ac:dyDescent="0.25">
      <c r="A8" s="5" t="s">
        <v>8</v>
      </c>
      <c r="B8" s="7" t="s">
        <v>1</v>
      </c>
      <c r="C8" s="6">
        <f>Bergavegen!C2</f>
        <v>2500</v>
      </c>
      <c r="D8" s="6">
        <f>Bergavegen!D2</f>
        <v>2500</v>
      </c>
      <c r="E8" s="6">
        <f>Bergavegen!E2</f>
        <v>0</v>
      </c>
      <c r="F8" s="6">
        <f>Bergavegen!F2</f>
        <v>0</v>
      </c>
      <c r="G8" s="6">
        <f>Bergavegen!G2</f>
        <v>0</v>
      </c>
      <c r="H8" s="6">
        <f>Bergavegen!H2</f>
        <v>0</v>
      </c>
      <c r="I8" s="6">
        <f>Bergavegen!I2</f>
        <v>0</v>
      </c>
      <c r="J8" s="6">
        <f>Bergavegen!J2</f>
        <v>0</v>
      </c>
      <c r="K8" s="6">
        <f>SUM(C8:J8)</f>
        <v>5000</v>
      </c>
    </row>
    <row r="9" spans="1:11" x14ac:dyDescent="0.25">
      <c r="A9" s="5" t="s">
        <v>9</v>
      </c>
      <c r="B9" s="7" t="s">
        <v>2</v>
      </c>
      <c r="C9" s="6">
        <f>Byrsevegen!C2</f>
        <v>0</v>
      </c>
      <c r="D9" s="6">
        <f>Byrsevegen!D2</f>
        <v>0</v>
      </c>
      <c r="E9" s="6">
        <f>Byrsevegen!E2</f>
        <v>700</v>
      </c>
      <c r="F9" s="6">
        <f>Byrsevegen!F2</f>
        <v>0</v>
      </c>
      <c r="G9" s="6">
        <f>Byrsevegen!G2</f>
        <v>0</v>
      </c>
      <c r="H9" s="6">
        <f>Byrsevegen!H2</f>
        <v>0</v>
      </c>
      <c r="I9" s="6">
        <f>Byrsevegen!I2</f>
        <v>0</v>
      </c>
      <c r="J9" s="6">
        <f>Byrsevegen!J2</f>
        <v>0</v>
      </c>
      <c r="K9" s="6">
        <f t="shared" ref="K9:K13" si="0">SUM(C9:J9)</f>
        <v>700</v>
      </c>
    </row>
    <row r="10" spans="1:11" x14ac:dyDescent="0.25">
      <c r="A10" s="5" t="s">
        <v>10</v>
      </c>
      <c r="B10" s="7" t="s">
        <v>3</v>
      </c>
      <c r="C10" s="6">
        <f>Vambheimsvegen!C2</f>
        <v>0</v>
      </c>
      <c r="D10" s="6">
        <f>Vambheimsvegen!D2</f>
        <v>0</v>
      </c>
      <c r="E10" s="6">
        <f>Vambheimsvegen!E2</f>
        <v>0</v>
      </c>
      <c r="F10" s="6">
        <f>Vambheimsvegen!F2</f>
        <v>1500</v>
      </c>
      <c r="G10" s="6">
        <f>Vambheimsvegen!G2</f>
        <v>0</v>
      </c>
      <c r="H10" s="6">
        <f>Vambheimsvegen!H2</f>
        <v>0</v>
      </c>
      <c r="I10" s="6">
        <f>Vambheimsvegen!I2</f>
        <v>0</v>
      </c>
      <c r="J10" s="6">
        <f>Vambheimsvegen!J2</f>
        <v>0</v>
      </c>
      <c r="K10" s="6">
        <f t="shared" si="0"/>
        <v>1500</v>
      </c>
    </row>
    <row r="11" spans="1:11" x14ac:dyDescent="0.25">
      <c r="A11" s="5" t="s">
        <v>11</v>
      </c>
      <c r="B11" s="7" t="s">
        <v>4</v>
      </c>
      <c r="C11" s="6">
        <f>Frystevegen!C2</f>
        <v>0</v>
      </c>
      <c r="D11" s="6">
        <f>Frystevegen!D2</f>
        <v>0</v>
      </c>
      <c r="E11" s="6">
        <f>Frystevegen!E2</f>
        <v>0</v>
      </c>
      <c r="F11" s="6">
        <f>Frystevegen!F2</f>
        <v>0</v>
      </c>
      <c r="G11" s="6">
        <f>Frystevegen!G2</f>
        <v>1500</v>
      </c>
      <c r="H11" s="6">
        <f>Frystevegen!H2</f>
        <v>0</v>
      </c>
      <c r="I11" s="6">
        <f>Frystevegen!I2</f>
        <v>0</v>
      </c>
      <c r="J11" s="6">
        <f>Frystevegen!J2</f>
        <v>0</v>
      </c>
      <c r="K11" s="6">
        <f t="shared" si="0"/>
        <v>1500</v>
      </c>
    </row>
    <row r="12" spans="1:11" x14ac:dyDescent="0.25">
      <c r="A12" s="5" t="s">
        <v>12</v>
      </c>
      <c r="B12" s="7" t="s">
        <v>5</v>
      </c>
      <c r="C12" s="6">
        <f>Osavegen!C2</f>
        <v>0</v>
      </c>
      <c r="D12" s="6">
        <f>Osavegen!D2</f>
        <v>0</v>
      </c>
      <c r="E12" s="6">
        <f>Osavegen!E2</f>
        <v>0</v>
      </c>
      <c r="F12" s="6">
        <f>Osavegen!F2</f>
        <v>0</v>
      </c>
      <c r="G12" s="6">
        <f>Osavegen!G2</f>
        <v>100</v>
      </c>
      <c r="H12" s="6">
        <f>Osavegen!H2</f>
        <v>0</v>
      </c>
      <c r="I12" s="6">
        <f>Osavegen!I2</f>
        <v>0</v>
      </c>
      <c r="J12" s="6">
        <f>Osavegen!J2</f>
        <v>0</v>
      </c>
      <c r="K12" s="6">
        <f t="shared" si="0"/>
        <v>100</v>
      </c>
    </row>
    <row r="13" spans="1:11" x14ac:dyDescent="0.25">
      <c r="A13" s="25" t="s">
        <v>13</v>
      </c>
      <c r="B13" s="26" t="s">
        <v>6</v>
      </c>
      <c r="C13" s="27">
        <f>Solhovdvegen!C2</f>
        <v>0</v>
      </c>
      <c r="D13" s="27">
        <f>Solhovdvegen!D2</f>
        <v>0</v>
      </c>
      <c r="E13" s="27">
        <f>Solhovdvegen!E2</f>
        <v>0</v>
      </c>
      <c r="F13" s="27">
        <f>Solhovdvegen!F2</f>
        <v>0</v>
      </c>
      <c r="G13" s="27">
        <f>Solhovdvegen!G2</f>
        <v>0</v>
      </c>
      <c r="H13" s="27">
        <f>Solhovdvegen!H2</f>
        <v>600</v>
      </c>
      <c r="I13" s="27">
        <f>Solhovdvegen!I2</f>
        <v>0</v>
      </c>
      <c r="J13" s="27">
        <f>Solhovdvegen!J2</f>
        <v>0</v>
      </c>
      <c r="K13" s="27">
        <f t="shared" si="0"/>
        <v>600</v>
      </c>
    </row>
    <row r="14" spans="1:11" x14ac:dyDescent="0.25">
      <c r="A14" s="28"/>
      <c r="B14" s="29" t="s">
        <v>52</v>
      </c>
      <c r="C14" s="30">
        <f>SUM(C8:C13)</f>
        <v>2500</v>
      </c>
      <c r="D14" s="30">
        <f t="shared" ref="D14:I14" si="1">SUM(D8:D13)</f>
        <v>2500</v>
      </c>
      <c r="E14" s="30">
        <f t="shared" si="1"/>
        <v>700</v>
      </c>
      <c r="F14" s="30">
        <f t="shared" si="1"/>
        <v>1500</v>
      </c>
      <c r="G14" s="30">
        <f t="shared" si="1"/>
        <v>1600</v>
      </c>
      <c r="H14" s="30">
        <f t="shared" si="1"/>
        <v>600</v>
      </c>
      <c r="I14" s="30">
        <f t="shared" si="1"/>
        <v>0</v>
      </c>
      <c r="J14" s="30">
        <f>SUM(J8:J13)</f>
        <v>0</v>
      </c>
      <c r="K14" s="21">
        <f>SUM(C14:J14)</f>
        <v>9400</v>
      </c>
    </row>
    <row r="15" spans="1:11" s="3" customFormat="1" x14ac:dyDescent="0.25">
      <c r="A15" s="16" t="s">
        <v>27</v>
      </c>
      <c r="B15" s="17" t="s">
        <v>14</v>
      </c>
      <c r="C15" s="18"/>
      <c r="D15" s="18"/>
      <c r="E15" s="18"/>
      <c r="F15" s="18"/>
      <c r="G15" s="18"/>
      <c r="H15" s="18"/>
      <c r="I15" s="18"/>
      <c r="J15" s="18"/>
      <c r="K15" s="31"/>
    </row>
    <row r="16" spans="1:11" x14ac:dyDescent="0.25">
      <c r="A16" s="5" t="s">
        <v>28</v>
      </c>
      <c r="B16" s="7" t="s">
        <v>15</v>
      </c>
      <c r="C16" s="6"/>
      <c r="D16" s="6"/>
      <c r="E16" s="6">
        <v>500</v>
      </c>
      <c r="F16" s="6"/>
      <c r="G16" s="6"/>
      <c r="H16" s="6"/>
      <c r="I16" s="6"/>
      <c r="J16" s="6"/>
      <c r="K16" s="6">
        <f>SUM(C16:J16)</f>
        <v>500</v>
      </c>
    </row>
    <row r="17" spans="1:11" x14ac:dyDescent="0.25">
      <c r="A17" s="5" t="s">
        <v>29</v>
      </c>
      <c r="B17" s="7" t="s">
        <v>16</v>
      </c>
      <c r="C17" s="6"/>
      <c r="D17" s="6"/>
      <c r="E17" s="6"/>
      <c r="F17" s="6">
        <v>500</v>
      </c>
      <c r="G17" s="6"/>
      <c r="H17" s="6"/>
      <c r="I17" s="6"/>
      <c r="J17" s="6"/>
      <c r="K17" s="6">
        <f t="shared" ref="K17:K21" si="2">SUM(C17:J17)</f>
        <v>500</v>
      </c>
    </row>
    <row r="18" spans="1:11" x14ac:dyDescent="0.25">
      <c r="A18" s="5" t="s">
        <v>30</v>
      </c>
      <c r="B18" s="7" t="s">
        <v>17</v>
      </c>
      <c r="C18" s="6"/>
      <c r="D18" s="6"/>
      <c r="E18" s="6"/>
      <c r="F18" s="6"/>
      <c r="G18" s="6">
        <v>250</v>
      </c>
      <c r="H18" s="6"/>
      <c r="I18" s="6"/>
      <c r="J18" s="6"/>
      <c r="K18" s="6">
        <f t="shared" si="2"/>
        <v>250</v>
      </c>
    </row>
    <row r="19" spans="1:11" x14ac:dyDescent="0.25">
      <c r="A19" s="5" t="s">
        <v>31</v>
      </c>
      <c r="B19" s="7" t="s">
        <v>18</v>
      </c>
      <c r="C19" s="6"/>
      <c r="D19" s="6"/>
      <c r="E19" s="6"/>
      <c r="F19" s="6"/>
      <c r="G19" s="6"/>
      <c r="H19" s="6">
        <v>200</v>
      </c>
      <c r="I19" s="6"/>
      <c r="J19" s="6"/>
      <c r="K19" s="6">
        <f t="shared" si="2"/>
        <v>200</v>
      </c>
    </row>
    <row r="20" spans="1:11" x14ac:dyDescent="0.25">
      <c r="A20" s="5" t="s">
        <v>32</v>
      </c>
      <c r="B20" s="7" t="s">
        <v>19</v>
      </c>
      <c r="C20" s="6"/>
      <c r="D20" s="6"/>
      <c r="E20" s="6"/>
      <c r="F20" s="6"/>
      <c r="G20" s="6">
        <v>100</v>
      </c>
      <c r="H20" s="6"/>
      <c r="I20" s="6"/>
      <c r="J20" s="6"/>
      <c r="K20" s="6">
        <f t="shared" si="2"/>
        <v>100</v>
      </c>
    </row>
    <row r="21" spans="1:11" x14ac:dyDescent="0.25">
      <c r="A21" s="25" t="s">
        <v>33</v>
      </c>
      <c r="B21" s="26" t="s">
        <v>20</v>
      </c>
      <c r="C21" s="27"/>
      <c r="D21" s="27"/>
      <c r="E21" s="27"/>
      <c r="F21" s="27"/>
      <c r="G21" s="27"/>
      <c r="H21" s="27">
        <v>50</v>
      </c>
      <c r="I21" s="27"/>
      <c r="J21" s="27"/>
      <c r="K21" s="27">
        <f t="shared" si="2"/>
        <v>50</v>
      </c>
    </row>
    <row r="22" spans="1:11" x14ac:dyDescent="0.25">
      <c r="A22" s="28"/>
      <c r="B22" s="29" t="s">
        <v>59</v>
      </c>
      <c r="C22" s="30">
        <f>SUM(C16:C21)</f>
        <v>0</v>
      </c>
      <c r="D22" s="30">
        <f t="shared" ref="D22:J22" si="3">SUM(D16:D21)</f>
        <v>0</v>
      </c>
      <c r="E22" s="30">
        <f t="shared" si="3"/>
        <v>500</v>
      </c>
      <c r="F22" s="30">
        <f t="shared" si="3"/>
        <v>500</v>
      </c>
      <c r="G22" s="30">
        <f t="shared" si="3"/>
        <v>350</v>
      </c>
      <c r="H22" s="30">
        <f t="shared" si="3"/>
        <v>250</v>
      </c>
      <c r="I22" s="30">
        <f t="shared" si="3"/>
        <v>0</v>
      </c>
      <c r="J22" s="30">
        <f t="shared" si="3"/>
        <v>0</v>
      </c>
      <c r="K22" s="21">
        <f>SUM(C22:J22)</f>
        <v>1600</v>
      </c>
    </row>
    <row r="23" spans="1:11" s="3" customFormat="1" x14ac:dyDescent="0.25">
      <c r="A23" s="13" t="s">
        <v>34</v>
      </c>
      <c r="B23" s="14" t="s">
        <v>21</v>
      </c>
      <c r="C23" s="15"/>
      <c r="D23" s="15"/>
      <c r="E23" s="15"/>
      <c r="F23" s="15"/>
      <c r="G23" s="15"/>
      <c r="H23" s="15"/>
      <c r="I23" s="15"/>
      <c r="J23" s="15"/>
      <c r="K23" s="31"/>
    </row>
    <row r="24" spans="1:11" x14ac:dyDescent="0.25">
      <c r="A24" s="5" t="s">
        <v>35</v>
      </c>
      <c r="B24" s="7" t="s">
        <v>22</v>
      </c>
      <c r="C24" s="6"/>
      <c r="D24" s="6"/>
      <c r="E24" s="6"/>
      <c r="F24" s="6"/>
      <c r="G24" s="6"/>
      <c r="H24" s="6">
        <v>190</v>
      </c>
      <c r="I24" s="6"/>
      <c r="J24" s="6"/>
      <c r="K24" s="6">
        <f t="shared" ref="K24:K28" si="4">SUM(C24:J24)</f>
        <v>190</v>
      </c>
    </row>
    <row r="25" spans="1:11" x14ac:dyDescent="0.25">
      <c r="A25" s="5" t="s">
        <v>36</v>
      </c>
      <c r="B25" s="7" t="s">
        <v>23</v>
      </c>
      <c r="C25" s="6"/>
      <c r="D25" s="6"/>
      <c r="E25" s="6"/>
      <c r="F25" s="6"/>
      <c r="G25" s="6"/>
      <c r="H25" s="6">
        <v>30</v>
      </c>
      <c r="I25" s="6"/>
      <c r="J25" s="6"/>
      <c r="K25" s="6">
        <f t="shared" si="4"/>
        <v>30</v>
      </c>
    </row>
    <row r="26" spans="1:11" x14ac:dyDescent="0.25">
      <c r="A26" s="5" t="s">
        <v>37</v>
      </c>
      <c r="B26" s="7" t="s">
        <v>24</v>
      </c>
      <c r="C26" s="6"/>
      <c r="D26" s="6"/>
      <c r="E26" s="6"/>
      <c r="F26" s="6"/>
      <c r="G26" s="6"/>
      <c r="H26" s="6"/>
      <c r="I26" s="6"/>
      <c r="J26" s="6"/>
      <c r="K26" s="6">
        <f t="shared" si="4"/>
        <v>0</v>
      </c>
    </row>
    <row r="27" spans="1:11" x14ac:dyDescent="0.25">
      <c r="A27" s="5" t="s">
        <v>38</v>
      </c>
      <c r="B27" s="7" t="s">
        <v>25</v>
      </c>
      <c r="C27" s="6"/>
      <c r="D27" s="6"/>
      <c r="E27" s="6"/>
      <c r="F27" s="6"/>
      <c r="G27" s="6"/>
      <c r="H27" s="6">
        <v>80</v>
      </c>
      <c r="I27" s="6"/>
      <c r="J27" s="6"/>
      <c r="K27" s="6">
        <f t="shared" si="4"/>
        <v>80</v>
      </c>
    </row>
    <row r="28" spans="1:11" x14ac:dyDescent="0.25">
      <c r="A28" s="25" t="s">
        <v>39</v>
      </c>
      <c r="B28" s="26" t="s">
        <v>26</v>
      </c>
      <c r="C28" s="27"/>
      <c r="D28" s="27"/>
      <c r="E28" s="27"/>
      <c r="F28" s="27"/>
      <c r="G28" s="27"/>
      <c r="H28" s="27"/>
      <c r="I28" s="27"/>
      <c r="J28" s="27"/>
      <c r="K28" s="6">
        <f t="shared" si="4"/>
        <v>0</v>
      </c>
    </row>
    <row r="29" spans="1:11" x14ac:dyDescent="0.25">
      <c r="A29" s="28"/>
      <c r="B29" s="29" t="s">
        <v>53</v>
      </c>
      <c r="C29" s="30">
        <f>SUM(C24:C28)</f>
        <v>0</v>
      </c>
      <c r="D29" s="30">
        <f t="shared" ref="D29:I29" si="5">SUM(D24:D28)</f>
        <v>0</v>
      </c>
      <c r="E29" s="30">
        <f t="shared" si="5"/>
        <v>0</v>
      </c>
      <c r="F29" s="30">
        <f t="shared" si="5"/>
        <v>0</v>
      </c>
      <c r="G29" s="30">
        <f t="shared" si="5"/>
        <v>0</v>
      </c>
      <c r="H29" s="30">
        <f t="shared" si="5"/>
        <v>300</v>
      </c>
      <c r="I29" s="30">
        <f t="shared" si="5"/>
        <v>0</v>
      </c>
      <c r="J29" s="30">
        <f>SUM(J24:J28)</f>
        <v>0</v>
      </c>
      <c r="K29" s="21">
        <f>SUM(C29:J29)</f>
        <v>300</v>
      </c>
    </row>
    <row r="30" spans="1:11" x14ac:dyDescent="0.25">
      <c r="A30" s="23"/>
      <c r="B30" s="24" t="s">
        <v>51</v>
      </c>
      <c r="C30" s="22">
        <f>+C14+C22+C29</f>
        <v>2500</v>
      </c>
      <c r="D30" s="22">
        <f t="shared" ref="D30:J30" si="6">+D14+D22+D29</f>
        <v>2500</v>
      </c>
      <c r="E30" s="22">
        <f t="shared" si="6"/>
        <v>1200</v>
      </c>
      <c r="F30" s="22">
        <f t="shared" si="6"/>
        <v>2000</v>
      </c>
      <c r="G30" s="22">
        <f t="shared" si="6"/>
        <v>1950</v>
      </c>
      <c r="H30" s="22">
        <f t="shared" si="6"/>
        <v>1150</v>
      </c>
      <c r="I30" s="22">
        <f t="shared" si="6"/>
        <v>0</v>
      </c>
      <c r="J30" s="22">
        <f t="shared" si="6"/>
        <v>0</v>
      </c>
      <c r="K30" s="22">
        <f>SUM(C30:J30)</f>
        <v>11300</v>
      </c>
    </row>
  </sheetData>
  <mergeCells count="2">
    <mergeCell ref="A1:K1"/>
    <mergeCell ref="C4:D4"/>
  </mergeCells>
  <pageMargins left="0.7" right="0.7" top="0.75" bottom="0.75" header="0.3" footer="0.3"/>
  <pageSetup paperSize="9" orientation="landscape" r:id="rId1"/>
  <ignoredErrors>
    <ignoredError sqref="A15 A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4B3F6-FB99-4015-B0DD-2B20E14EAE97}">
  <dimension ref="A1:P15"/>
  <sheetViews>
    <sheetView workbookViewId="0">
      <selection activeCell="L13" sqref="L13:L14"/>
    </sheetView>
  </sheetViews>
  <sheetFormatPr baseColWidth="10" defaultRowHeight="15" x14ac:dyDescent="0.25"/>
  <cols>
    <col min="1" max="1" width="3.5703125" bestFit="1" customWidth="1"/>
    <col min="2" max="2" width="20.7109375" bestFit="1" customWidth="1"/>
    <col min="12" max="12" width="31.28515625" bestFit="1" customWidth="1"/>
  </cols>
  <sheetData>
    <row r="1" spans="1:16" x14ac:dyDescent="0.25">
      <c r="A1" s="8"/>
      <c r="B1" s="9"/>
      <c r="C1" s="10">
        <v>2020</v>
      </c>
      <c r="D1" s="10">
        <v>2021</v>
      </c>
      <c r="E1" s="10">
        <v>2022</v>
      </c>
      <c r="F1" s="10">
        <v>2023</v>
      </c>
      <c r="G1" s="10">
        <v>2024</v>
      </c>
      <c r="H1" s="10">
        <v>2025</v>
      </c>
      <c r="I1" s="10">
        <v>2026</v>
      </c>
      <c r="J1" s="10">
        <v>2027</v>
      </c>
    </row>
    <row r="2" spans="1:16" x14ac:dyDescent="0.25">
      <c r="A2" s="5"/>
      <c r="B2" s="7" t="s">
        <v>1</v>
      </c>
      <c r="C2" s="6">
        <v>2500</v>
      </c>
      <c r="D2" s="6">
        <v>2500</v>
      </c>
      <c r="E2" s="6"/>
      <c r="F2" s="6"/>
      <c r="G2" s="6"/>
      <c r="H2" s="6"/>
      <c r="I2" s="6"/>
      <c r="J2" s="6"/>
      <c r="K2">
        <f>SUM(C2:J2)</f>
        <v>5000</v>
      </c>
    </row>
    <row r="3" spans="1:16" x14ac:dyDescent="0.25">
      <c r="M3" t="s">
        <v>42</v>
      </c>
      <c r="N3">
        <v>1500</v>
      </c>
      <c r="O3" t="s">
        <v>48</v>
      </c>
    </row>
    <row r="4" spans="1:16" x14ac:dyDescent="0.25">
      <c r="L4" t="s">
        <v>47</v>
      </c>
      <c r="M4">
        <f>4*200</f>
        <v>800</v>
      </c>
      <c r="N4" s="19">
        <f>+$N$3*M4</f>
        <v>1200000</v>
      </c>
    </row>
    <row r="5" spans="1:16" x14ac:dyDescent="0.25">
      <c r="L5" t="s">
        <v>46</v>
      </c>
      <c r="M5">
        <f>100*5</f>
        <v>500</v>
      </c>
      <c r="N5" s="19">
        <f t="shared" ref="N5:N10" si="0">+$N$3*M5</f>
        <v>750000</v>
      </c>
    </row>
    <row r="6" spans="1:16" x14ac:dyDescent="0.25">
      <c r="L6" t="s">
        <v>45</v>
      </c>
      <c r="M6">
        <f>125*5</f>
        <v>625</v>
      </c>
      <c r="N6" s="19">
        <f t="shared" si="0"/>
        <v>937500</v>
      </c>
    </row>
    <row r="7" spans="1:16" x14ac:dyDescent="0.25">
      <c r="L7" t="s">
        <v>40</v>
      </c>
      <c r="M7">
        <v>200</v>
      </c>
      <c r="N7" s="19">
        <f t="shared" si="0"/>
        <v>300000</v>
      </c>
    </row>
    <row r="8" spans="1:16" x14ac:dyDescent="0.25">
      <c r="L8" t="s">
        <v>50</v>
      </c>
      <c r="M8">
        <v>5000</v>
      </c>
      <c r="N8" s="19">
        <f>+M8*O8</f>
        <v>25000</v>
      </c>
      <c r="O8">
        <v>5</v>
      </c>
      <c r="P8" t="s">
        <v>49</v>
      </c>
    </row>
    <row r="9" spans="1:16" x14ac:dyDescent="0.25">
      <c r="L9" t="s">
        <v>41</v>
      </c>
      <c r="M9">
        <v>200</v>
      </c>
      <c r="N9" s="19"/>
    </row>
    <row r="10" spans="1:16" x14ac:dyDescent="0.25">
      <c r="L10" t="s">
        <v>44</v>
      </c>
      <c r="M10">
        <f>200*4*0.5</f>
        <v>400</v>
      </c>
      <c r="N10" s="19">
        <f t="shared" si="0"/>
        <v>600000</v>
      </c>
    </row>
    <row r="11" spans="1:16" x14ac:dyDescent="0.25">
      <c r="L11" t="s">
        <v>43</v>
      </c>
      <c r="M11">
        <v>750</v>
      </c>
      <c r="N11" s="19">
        <f>+M11*O11</f>
        <v>0</v>
      </c>
      <c r="P11" t="s">
        <v>48</v>
      </c>
    </row>
    <row r="12" spans="1:16" x14ac:dyDescent="0.25">
      <c r="N12" s="19">
        <f>SUM(N4:N11)</f>
        <v>3812500</v>
      </c>
    </row>
    <row r="13" spans="1:16" x14ac:dyDescent="0.25">
      <c r="L13" t="s">
        <v>60</v>
      </c>
      <c r="N13">
        <f>+N12*0.1</f>
        <v>381250</v>
      </c>
    </row>
    <row r="14" spans="1:16" x14ac:dyDescent="0.25">
      <c r="L14" t="s">
        <v>61</v>
      </c>
      <c r="N14">
        <f>+N12*0.2</f>
        <v>762500</v>
      </c>
    </row>
    <row r="15" spans="1:16" x14ac:dyDescent="0.25">
      <c r="N15" s="20">
        <f>SUM(N12:N14)</f>
        <v>4956250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1844D-C2FD-45BE-A087-357765430682}">
  <dimension ref="A1:P15"/>
  <sheetViews>
    <sheetView workbookViewId="0">
      <selection activeCell="L13" sqref="L13:L14"/>
    </sheetView>
  </sheetViews>
  <sheetFormatPr baseColWidth="10" defaultRowHeight="15" x14ac:dyDescent="0.25"/>
  <cols>
    <col min="1" max="1" width="3.5703125" bestFit="1" customWidth="1"/>
    <col min="2" max="2" width="20.7109375" bestFit="1" customWidth="1"/>
    <col min="12" max="12" width="31.28515625" bestFit="1" customWidth="1"/>
  </cols>
  <sheetData>
    <row r="1" spans="1:16" x14ac:dyDescent="0.25">
      <c r="A1" s="8"/>
      <c r="B1" s="9"/>
      <c r="C1" s="10">
        <v>2020</v>
      </c>
      <c r="D1" s="10">
        <v>2021</v>
      </c>
      <c r="E1" s="10">
        <v>2022</v>
      </c>
      <c r="F1" s="10">
        <v>2023</v>
      </c>
      <c r="G1" s="10">
        <v>2024</v>
      </c>
      <c r="H1" s="10">
        <v>2025</v>
      </c>
      <c r="I1" s="10">
        <v>2026</v>
      </c>
      <c r="J1" s="10">
        <v>2027</v>
      </c>
    </row>
    <row r="2" spans="1:16" x14ac:dyDescent="0.25">
      <c r="A2" s="5"/>
      <c r="B2" s="7" t="s">
        <v>2</v>
      </c>
      <c r="C2" s="6"/>
      <c r="D2" s="6"/>
      <c r="E2" s="6">
        <v>700</v>
      </c>
      <c r="F2" s="6"/>
      <c r="G2" s="6"/>
      <c r="H2" s="6"/>
      <c r="I2" s="6"/>
      <c r="J2" s="6"/>
      <c r="K2">
        <f>SUM(C2:J2)</f>
        <v>700</v>
      </c>
    </row>
    <row r="3" spans="1:16" x14ac:dyDescent="0.25">
      <c r="M3" t="s">
        <v>42</v>
      </c>
      <c r="N3">
        <v>150</v>
      </c>
      <c r="O3" t="s">
        <v>48</v>
      </c>
    </row>
    <row r="4" spans="1:16" x14ac:dyDescent="0.25">
      <c r="L4" t="s">
        <v>47</v>
      </c>
      <c r="M4">
        <f>4*200</f>
        <v>800</v>
      </c>
      <c r="N4" s="19">
        <f>+$N$3*M4</f>
        <v>120000</v>
      </c>
    </row>
    <row r="5" spans="1:16" x14ac:dyDescent="0.25">
      <c r="L5" t="s">
        <v>46</v>
      </c>
      <c r="M5">
        <f>100*5</f>
        <v>500</v>
      </c>
      <c r="N5" s="19">
        <f t="shared" ref="N5:N10" si="0">+$N$3*M5</f>
        <v>75000</v>
      </c>
    </row>
    <row r="6" spans="1:16" x14ac:dyDescent="0.25">
      <c r="L6" t="s">
        <v>45</v>
      </c>
      <c r="M6">
        <f>125*5</f>
        <v>625</v>
      </c>
      <c r="N6" s="19">
        <f t="shared" si="0"/>
        <v>93750</v>
      </c>
    </row>
    <row r="7" spans="1:16" x14ac:dyDescent="0.25">
      <c r="L7" t="s">
        <v>40</v>
      </c>
      <c r="M7">
        <v>200</v>
      </c>
      <c r="N7" s="19">
        <f t="shared" si="0"/>
        <v>30000</v>
      </c>
    </row>
    <row r="8" spans="1:16" x14ac:dyDescent="0.25">
      <c r="L8" t="s">
        <v>50</v>
      </c>
      <c r="M8">
        <v>5000</v>
      </c>
      <c r="N8" s="19">
        <f>+M8*O8</f>
        <v>25000</v>
      </c>
      <c r="O8">
        <v>5</v>
      </c>
      <c r="P8" t="s">
        <v>49</v>
      </c>
    </row>
    <row r="9" spans="1:16" x14ac:dyDescent="0.25">
      <c r="L9" t="s">
        <v>41</v>
      </c>
      <c r="M9">
        <v>200</v>
      </c>
      <c r="N9" s="19"/>
    </row>
    <row r="10" spans="1:16" x14ac:dyDescent="0.25">
      <c r="L10" t="s">
        <v>44</v>
      </c>
      <c r="M10">
        <f>200*4*0.5</f>
        <v>400</v>
      </c>
      <c r="N10" s="19">
        <f t="shared" si="0"/>
        <v>60000</v>
      </c>
    </row>
    <row r="11" spans="1:16" x14ac:dyDescent="0.25">
      <c r="L11" t="s">
        <v>43</v>
      </c>
      <c r="M11">
        <v>750</v>
      </c>
      <c r="N11" s="19">
        <f>+M11*O11</f>
        <v>112500</v>
      </c>
      <c r="O11">
        <v>150</v>
      </c>
      <c r="P11" t="s">
        <v>48</v>
      </c>
    </row>
    <row r="12" spans="1:16" x14ac:dyDescent="0.25">
      <c r="N12" s="19">
        <f>SUM(N4:N11)</f>
        <v>516250</v>
      </c>
    </row>
    <row r="13" spans="1:16" x14ac:dyDescent="0.25">
      <c r="L13" t="s">
        <v>60</v>
      </c>
      <c r="N13">
        <f>+N12*0.1</f>
        <v>51625</v>
      </c>
    </row>
    <row r="14" spans="1:16" x14ac:dyDescent="0.25">
      <c r="L14" t="s">
        <v>61</v>
      </c>
      <c r="N14">
        <f>+N12*0.2</f>
        <v>103250</v>
      </c>
    </row>
    <row r="15" spans="1:16" x14ac:dyDescent="0.25">
      <c r="N15" s="20">
        <f>SUM(N12:N14)</f>
        <v>671125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6BBD-5EF6-48F6-A80B-CFA75CCD18F4}">
  <dimension ref="A1:P15"/>
  <sheetViews>
    <sheetView workbookViewId="0">
      <selection activeCell="L13" sqref="L13:L14"/>
    </sheetView>
  </sheetViews>
  <sheetFormatPr baseColWidth="10" defaultRowHeight="15" x14ac:dyDescent="0.25"/>
  <cols>
    <col min="1" max="1" width="3.5703125" bestFit="1" customWidth="1"/>
    <col min="2" max="2" width="20.7109375" bestFit="1" customWidth="1"/>
    <col min="12" max="12" width="31.28515625" bestFit="1" customWidth="1"/>
  </cols>
  <sheetData>
    <row r="1" spans="1:16" x14ac:dyDescent="0.25">
      <c r="A1" s="8"/>
      <c r="B1" s="9"/>
      <c r="C1" s="10">
        <v>2020</v>
      </c>
      <c r="D1" s="10">
        <v>2021</v>
      </c>
      <c r="E1" s="10">
        <v>2022</v>
      </c>
      <c r="F1" s="10">
        <v>2023</v>
      </c>
      <c r="G1" s="10">
        <v>2024</v>
      </c>
      <c r="H1" s="10">
        <v>2025</v>
      </c>
      <c r="I1" s="10">
        <v>2026</v>
      </c>
      <c r="J1" s="10">
        <v>2027</v>
      </c>
    </row>
    <row r="2" spans="1:16" x14ac:dyDescent="0.25">
      <c r="A2" s="5"/>
      <c r="B2" s="7" t="s">
        <v>3</v>
      </c>
      <c r="C2" s="6"/>
      <c r="D2" s="6"/>
      <c r="E2" s="6"/>
      <c r="F2" s="6">
        <v>1500</v>
      </c>
      <c r="G2" s="6"/>
      <c r="H2" s="6"/>
      <c r="I2" s="6"/>
      <c r="J2" s="6"/>
      <c r="K2">
        <f>SUM(C2:J2)</f>
        <v>1500</v>
      </c>
    </row>
    <row r="3" spans="1:16" x14ac:dyDescent="0.25">
      <c r="M3" t="s">
        <v>42</v>
      </c>
    </row>
    <row r="4" spans="1:16" x14ac:dyDescent="0.25">
      <c r="L4" t="s">
        <v>47</v>
      </c>
      <c r="M4">
        <f>4*200</f>
        <v>800</v>
      </c>
      <c r="N4">
        <v>700</v>
      </c>
      <c r="O4" s="19">
        <f>+M4*N4</f>
        <v>560000</v>
      </c>
      <c r="P4" t="s">
        <v>48</v>
      </c>
    </row>
    <row r="5" spans="1:16" x14ac:dyDescent="0.25">
      <c r="L5" t="s">
        <v>46</v>
      </c>
      <c r="M5">
        <f>100*5</f>
        <v>500</v>
      </c>
      <c r="N5">
        <v>150</v>
      </c>
      <c r="O5" s="19">
        <f t="shared" ref="O5:O11" si="0">+M5*N5</f>
        <v>75000</v>
      </c>
      <c r="P5" t="s">
        <v>48</v>
      </c>
    </row>
    <row r="6" spans="1:16" x14ac:dyDescent="0.25">
      <c r="L6" t="s">
        <v>45</v>
      </c>
      <c r="M6">
        <f>125*5</f>
        <v>625</v>
      </c>
      <c r="N6">
        <v>150</v>
      </c>
      <c r="O6" s="19">
        <f t="shared" si="0"/>
        <v>93750</v>
      </c>
      <c r="P6" t="s">
        <v>48</v>
      </c>
    </row>
    <row r="7" spans="1:16" x14ac:dyDescent="0.25">
      <c r="L7" t="s">
        <v>40</v>
      </c>
      <c r="M7">
        <v>200</v>
      </c>
      <c r="N7">
        <v>700</v>
      </c>
      <c r="O7" s="19">
        <f t="shared" si="0"/>
        <v>140000</v>
      </c>
      <c r="P7" t="s">
        <v>48</v>
      </c>
    </row>
    <row r="8" spans="1:16" x14ac:dyDescent="0.25">
      <c r="L8" t="s">
        <v>50</v>
      </c>
      <c r="M8">
        <v>5000</v>
      </c>
      <c r="N8">
        <v>5</v>
      </c>
      <c r="O8" s="19">
        <f t="shared" si="0"/>
        <v>25000</v>
      </c>
      <c r="P8" t="s">
        <v>49</v>
      </c>
    </row>
    <row r="9" spans="1:16" x14ac:dyDescent="0.25">
      <c r="L9" t="s">
        <v>41</v>
      </c>
      <c r="M9">
        <v>200</v>
      </c>
      <c r="N9">
        <v>700</v>
      </c>
      <c r="O9" s="19">
        <f t="shared" si="0"/>
        <v>140000</v>
      </c>
      <c r="P9" t="s">
        <v>48</v>
      </c>
    </row>
    <row r="10" spans="1:16" x14ac:dyDescent="0.25">
      <c r="L10" t="s">
        <v>44</v>
      </c>
      <c r="M10">
        <f>200*4*0.5</f>
        <v>400</v>
      </c>
      <c r="N10">
        <v>150</v>
      </c>
      <c r="O10" s="19">
        <f t="shared" si="0"/>
        <v>60000</v>
      </c>
      <c r="P10" t="s">
        <v>48</v>
      </c>
    </row>
    <row r="11" spans="1:16" x14ac:dyDescent="0.25">
      <c r="L11" t="s">
        <v>43</v>
      </c>
      <c r="M11">
        <v>750</v>
      </c>
      <c r="O11" s="19">
        <f t="shared" si="0"/>
        <v>0</v>
      </c>
      <c r="P11" t="s">
        <v>48</v>
      </c>
    </row>
    <row r="12" spans="1:16" x14ac:dyDescent="0.25">
      <c r="O12" s="19">
        <f>SUM(O4:O11)</f>
        <v>1093750</v>
      </c>
    </row>
    <row r="13" spans="1:16" x14ac:dyDescent="0.25">
      <c r="L13" t="s">
        <v>60</v>
      </c>
      <c r="O13">
        <f>+O12*0.1</f>
        <v>109375</v>
      </c>
    </row>
    <row r="14" spans="1:16" x14ac:dyDescent="0.25">
      <c r="L14" t="s">
        <v>61</v>
      </c>
      <c r="O14">
        <f>+O12*0.2</f>
        <v>218750</v>
      </c>
    </row>
    <row r="15" spans="1:16" x14ac:dyDescent="0.25">
      <c r="O15" s="20">
        <f>SUM(O12:O14)</f>
        <v>1421875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60CBF-7E36-4313-AF73-AC5C4F0A966D}">
  <dimension ref="A1:P15"/>
  <sheetViews>
    <sheetView workbookViewId="0">
      <selection activeCell="L13" sqref="L13:L14"/>
    </sheetView>
  </sheetViews>
  <sheetFormatPr baseColWidth="10" defaultRowHeight="15" x14ac:dyDescent="0.25"/>
  <cols>
    <col min="1" max="1" width="3.5703125" bestFit="1" customWidth="1"/>
    <col min="2" max="2" width="20.7109375" bestFit="1" customWidth="1"/>
    <col min="12" max="12" width="31.28515625" bestFit="1" customWidth="1"/>
  </cols>
  <sheetData>
    <row r="1" spans="1:16" x14ac:dyDescent="0.25">
      <c r="A1" s="8"/>
      <c r="B1" s="9"/>
      <c r="C1" s="10">
        <v>2020</v>
      </c>
      <c r="D1" s="10">
        <v>2021</v>
      </c>
      <c r="E1" s="10">
        <v>2022</v>
      </c>
      <c r="F1" s="10">
        <v>2023</v>
      </c>
      <c r="G1" s="10">
        <v>2024</v>
      </c>
      <c r="H1" s="10">
        <v>2025</v>
      </c>
      <c r="I1" s="10">
        <v>2026</v>
      </c>
      <c r="J1" s="10">
        <v>2027</v>
      </c>
    </row>
    <row r="2" spans="1:16" x14ac:dyDescent="0.25">
      <c r="A2" s="5"/>
      <c r="B2" s="7" t="s">
        <v>4</v>
      </c>
      <c r="C2" s="6"/>
      <c r="D2" s="6"/>
      <c r="E2" s="6"/>
      <c r="F2" s="6"/>
      <c r="G2" s="6">
        <v>1500</v>
      </c>
      <c r="H2" s="6"/>
      <c r="I2" s="6"/>
      <c r="J2" s="6"/>
      <c r="K2">
        <f>SUM(C2:J2)</f>
        <v>1500</v>
      </c>
    </row>
    <row r="3" spans="1:16" x14ac:dyDescent="0.25">
      <c r="M3" t="s">
        <v>42</v>
      </c>
    </row>
    <row r="4" spans="1:16" x14ac:dyDescent="0.25">
      <c r="L4" t="s">
        <v>47</v>
      </c>
      <c r="M4">
        <f>4*200</f>
        <v>800</v>
      </c>
      <c r="N4">
        <v>400</v>
      </c>
      <c r="O4" s="19">
        <f>+M4*N4</f>
        <v>320000</v>
      </c>
      <c r="P4" t="s">
        <v>48</v>
      </c>
    </row>
    <row r="5" spans="1:16" x14ac:dyDescent="0.25">
      <c r="L5" t="s">
        <v>46</v>
      </c>
      <c r="M5">
        <f>100*5</f>
        <v>500</v>
      </c>
      <c r="N5">
        <v>400</v>
      </c>
      <c r="O5" s="19">
        <f t="shared" ref="O5:O11" si="0">+M5*N5</f>
        <v>200000</v>
      </c>
      <c r="P5" t="s">
        <v>48</v>
      </c>
    </row>
    <row r="6" spans="1:16" x14ac:dyDescent="0.25">
      <c r="L6" t="s">
        <v>45</v>
      </c>
      <c r="M6">
        <f>125*5</f>
        <v>625</v>
      </c>
      <c r="N6">
        <v>400</v>
      </c>
      <c r="O6" s="19">
        <f t="shared" si="0"/>
        <v>250000</v>
      </c>
      <c r="P6" t="s">
        <v>48</v>
      </c>
    </row>
    <row r="7" spans="1:16" x14ac:dyDescent="0.25">
      <c r="L7" t="s">
        <v>40</v>
      </c>
      <c r="M7">
        <v>200</v>
      </c>
      <c r="N7">
        <v>1000</v>
      </c>
      <c r="O7" s="19">
        <f t="shared" si="0"/>
        <v>200000</v>
      </c>
      <c r="P7" t="s">
        <v>48</v>
      </c>
    </row>
    <row r="8" spans="1:16" x14ac:dyDescent="0.25">
      <c r="L8" t="s">
        <v>50</v>
      </c>
      <c r="M8">
        <v>5000</v>
      </c>
      <c r="O8" s="19">
        <f t="shared" si="0"/>
        <v>0</v>
      </c>
      <c r="P8" t="s">
        <v>49</v>
      </c>
    </row>
    <row r="9" spans="1:16" x14ac:dyDescent="0.25">
      <c r="L9" t="s">
        <v>41</v>
      </c>
      <c r="M9">
        <v>200</v>
      </c>
      <c r="O9" s="19">
        <f t="shared" si="0"/>
        <v>0</v>
      </c>
      <c r="P9" t="s">
        <v>48</v>
      </c>
    </row>
    <row r="10" spans="1:16" x14ac:dyDescent="0.25">
      <c r="L10" t="s">
        <v>44</v>
      </c>
      <c r="M10">
        <f>200*4*0.5</f>
        <v>400</v>
      </c>
      <c r="O10" s="19">
        <f t="shared" si="0"/>
        <v>0</v>
      </c>
      <c r="P10" t="s">
        <v>48</v>
      </c>
    </row>
    <row r="11" spans="1:16" x14ac:dyDescent="0.25">
      <c r="L11" t="s">
        <v>43</v>
      </c>
      <c r="M11">
        <v>750</v>
      </c>
      <c r="N11">
        <v>200</v>
      </c>
      <c r="O11" s="19">
        <f t="shared" si="0"/>
        <v>150000</v>
      </c>
      <c r="P11" t="s">
        <v>48</v>
      </c>
    </row>
    <row r="12" spans="1:16" x14ac:dyDescent="0.25">
      <c r="O12" s="19">
        <f>SUM(O4:O11)</f>
        <v>1120000</v>
      </c>
    </row>
    <row r="13" spans="1:16" x14ac:dyDescent="0.25">
      <c r="L13" t="s">
        <v>60</v>
      </c>
      <c r="O13">
        <f>+O12*0.1</f>
        <v>112000</v>
      </c>
    </row>
    <row r="14" spans="1:16" x14ac:dyDescent="0.25">
      <c r="L14" t="s">
        <v>61</v>
      </c>
      <c r="O14">
        <f>+O12*0.2</f>
        <v>224000</v>
      </c>
    </row>
    <row r="15" spans="1:16" x14ac:dyDescent="0.25">
      <c r="O15" s="20">
        <f>SUM(O12:O14)</f>
        <v>1456000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6BBC6-F015-4106-8D73-7023A6A005CB}">
  <dimension ref="A1:P15"/>
  <sheetViews>
    <sheetView workbookViewId="0">
      <selection activeCell="L13" sqref="L13:L14"/>
    </sheetView>
  </sheetViews>
  <sheetFormatPr baseColWidth="10" defaultRowHeight="15" x14ac:dyDescent="0.25"/>
  <cols>
    <col min="1" max="1" width="3.5703125" bestFit="1" customWidth="1"/>
    <col min="2" max="2" width="20.7109375" bestFit="1" customWidth="1"/>
    <col min="12" max="12" width="31.28515625" bestFit="1" customWidth="1"/>
  </cols>
  <sheetData>
    <row r="1" spans="1:16" x14ac:dyDescent="0.25">
      <c r="A1" s="8"/>
      <c r="B1" s="9"/>
      <c r="C1" s="10">
        <v>2020</v>
      </c>
      <c r="D1" s="10">
        <v>2021</v>
      </c>
      <c r="E1" s="10">
        <v>2022</v>
      </c>
      <c r="F1" s="10">
        <v>2023</v>
      </c>
      <c r="G1" s="10">
        <v>2024</v>
      </c>
      <c r="H1" s="10">
        <v>2025</v>
      </c>
      <c r="I1" s="10">
        <v>2026</v>
      </c>
      <c r="J1" s="10">
        <v>2027</v>
      </c>
    </row>
    <row r="2" spans="1:16" x14ac:dyDescent="0.25">
      <c r="A2" s="5"/>
      <c r="B2" s="7" t="s">
        <v>5</v>
      </c>
      <c r="C2" s="6"/>
      <c r="D2" s="6"/>
      <c r="E2" s="6"/>
      <c r="F2" s="6"/>
      <c r="G2" s="6">
        <v>100</v>
      </c>
      <c r="H2" s="6"/>
      <c r="I2" s="6"/>
      <c r="J2" s="6"/>
      <c r="K2">
        <f>SUM(C2:J2)</f>
        <v>100</v>
      </c>
    </row>
    <row r="3" spans="1:16" x14ac:dyDescent="0.25">
      <c r="M3" t="s">
        <v>42</v>
      </c>
    </row>
    <row r="4" spans="1:16" x14ac:dyDescent="0.25">
      <c r="L4" t="s">
        <v>47</v>
      </c>
      <c r="M4">
        <f>4*200</f>
        <v>800</v>
      </c>
      <c r="N4">
        <v>100</v>
      </c>
      <c r="O4" s="19">
        <f>+M4*N4</f>
        <v>80000</v>
      </c>
      <c r="P4" t="s">
        <v>48</v>
      </c>
    </row>
    <row r="5" spans="1:16" x14ac:dyDescent="0.25">
      <c r="L5" t="s">
        <v>46</v>
      </c>
      <c r="M5">
        <f>100*5</f>
        <v>500</v>
      </c>
      <c r="O5" s="19">
        <f t="shared" ref="O5:O11" si="0">+M5*N5</f>
        <v>0</v>
      </c>
      <c r="P5" t="s">
        <v>48</v>
      </c>
    </row>
    <row r="6" spans="1:16" x14ac:dyDescent="0.25">
      <c r="L6" t="s">
        <v>45</v>
      </c>
      <c r="M6">
        <f>125*5</f>
        <v>625</v>
      </c>
      <c r="O6" s="19">
        <f t="shared" si="0"/>
        <v>0</v>
      </c>
      <c r="P6" t="s">
        <v>48</v>
      </c>
    </row>
    <row r="7" spans="1:16" x14ac:dyDescent="0.25">
      <c r="L7" t="s">
        <v>40</v>
      </c>
      <c r="M7">
        <v>200</v>
      </c>
      <c r="O7" s="19">
        <f t="shared" si="0"/>
        <v>0</v>
      </c>
      <c r="P7" t="s">
        <v>48</v>
      </c>
    </row>
    <row r="8" spans="1:16" x14ac:dyDescent="0.25">
      <c r="L8" t="s">
        <v>50</v>
      </c>
      <c r="M8">
        <v>5000</v>
      </c>
      <c r="O8" s="19">
        <f t="shared" si="0"/>
        <v>0</v>
      </c>
      <c r="P8" t="s">
        <v>49</v>
      </c>
    </row>
    <row r="9" spans="1:16" x14ac:dyDescent="0.25">
      <c r="L9" t="s">
        <v>41</v>
      </c>
      <c r="M9">
        <v>200</v>
      </c>
      <c r="O9" s="19">
        <f t="shared" si="0"/>
        <v>0</v>
      </c>
      <c r="P9" t="s">
        <v>48</v>
      </c>
    </row>
    <row r="10" spans="1:16" x14ac:dyDescent="0.25">
      <c r="L10" t="s">
        <v>44</v>
      </c>
      <c r="M10">
        <f>200*4*0.5</f>
        <v>400</v>
      </c>
      <c r="O10" s="19">
        <f t="shared" si="0"/>
        <v>0</v>
      </c>
      <c r="P10" t="s">
        <v>48</v>
      </c>
    </row>
    <row r="11" spans="1:16" x14ac:dyDescent="0.25">
      <c r="L11" t="s">
        <v>43</v>
      </c>
      <c r="M11">
        <v>750</v>
      </c>
      <c r="O11" s="19">
        <f t="shared" si="0"/>
        <v>0</v>
      </c>
      <c r="P11" t="s">
        <v>48</v>
      </c>
    </row>
    <row r="12" spans="1:16" x14ac:dyDescent="0.25">
      <c r="O12" s="19">
        <f>SUM(O4:O11)</f>
        <v>80000</v>
      </c>
    </row>
    <row r="13" spans="1:16" x14ac:dyDescent="0.25">
      <c r="L13" t="s">
        <v>60</v>
      </c>
      <c r="O13">
        <f>+O12*0.1</f>
        <v>8000</v>
      </c>
    </row>
    <row r="14" spans="1:16" x14ac:dyDescent="0.25">
      <c r="L14" t="s">
        <v>61</v>
      </c>
      <c r="O14">
        <f>+O12*0.2</f>
        <v>16000</v>
      </c>
    </row>
    <row r="15" spans="1:16" x14ac:dyDescent="0.25">
      <c r="O15" s="20">
        <f>SUM(O12:O14)</f>
        <v>104000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A34C2-F15F-4BE5-9E4C-E3B1E28CA697}">
  <dimension ref="A1:P15"/>
  <sheetViews>
    <sheetView workbookViewId="0">
      <selection activeCell="J26" sqref="J26"/>
    </sheetView>
  </sheetViews>
  <sheetFormatPr baseColWidth="10" defaultRowHeight="15" x14ac:dyDescent="0.25"/>
  <cols>
    <col min="1" max="1" width="3.5703125" bestFit="1" customWidth="1"/>
    <col min="2" max="2" width="20.7109375" bestFit="1" customWidth="1"/>
    <col min="12" max="12" width="31.28515625" bestFit="1" customWidth="1"/>
  </cols>
  <sheetData>
    <row r="1" spans="1:16" x14ac:dyDescent="0.25">
      <c r="A1" s="8"/>
      <c r="B1" s="9"/>
      <c r="C1" s="10">
        <v>2020</v>
      </c>
      <c r="D1" s="10">
        <v>2021</v>
      </c>
      <c r="E1" s="10">
        <v>2022</v>
      </c>
      <c r="F1" s="10">
        <v>2023</v>
      </c>
      <c r="G1" s="10">
        <v>2024</v>
      </c>
      <c r="H1" s="10">
        <v>2025</v>
      </c>
      <c r="I1" s="10">
        <v>2026</v>
      </c>
      <c r="J1" s="10">
        <v>2027</v>
      </c>
    </row>
    <row r="2" spans="1:16" x14ac:dyDescent="0.25">
      <c r="A2" s="5"/>
      <c r="B2" s="7" t="s">
        <v>6</v>
      </c>
      <c r="C2" s="6"/>
      <c r="D2" s="6"/>
      <c r="E2" s="6"/>
      <c r="F2" s="6"/>
      <c r="G2" s="6"/>
      <c r="H2" s="6">
        <v>600</v>
      </c>
      <c r="I2" s="6"/>
      <c r="J2" s="6"/>
      <c r="K2">
        <f>SUM(C2:J2)</f>
        <v>600</v>
      </c>
    </row>
    <row r="3" spans="1:16" x14ac:dyDescent="0.25">
      <c r="M3" t="s">
        <v>42</v>
      </c>
    </row>
    <row r="4" spans="1:16" x14ac:dyDescent="0.25">
      <c r="L4" t="s">
        <v>47</v>
      </c>
      <c r="M4">
        <f>4*200</f>
        <v>800</v>
      </c>
      <c r="N4">
        <v>600</v>
      </c>
      <c r="O4" s="19">
        <f>+M4*N4</f>
        <v>480000</v>
      </c>
      <c r="P4" t="s">
        <v>48</v>
      </c>
    </row>
    <row r="5" spans="1:16" x14ac:dyDescent="0.25">
      <c r="L5" t="s">
        <v>46</v>
      </c>
      <c r="M5">
        <f>100*5</f>
        <v>500</v>
      </c>
      <c r="O5" s="19">
        <f t="shared" ref="O5:O11" si="0">+M5*N5</f>
        <v>0</v>
      </c>
      <c r="P5" t="s">
        <v>48</v>
      </c>
    </row>
    <row r="6" spans="1:16" x14ac:dyDescent="0.25">
      <c r="L6" t="s">
        <v>45</v>
      </c>
      <c r="M6">
        <f>125*5</f>
        <v>625</v>
      </c>
      <c r="O6" s="19">
        <f t="shared" si="0"/>
        <v>0</v>
      </c>
      <c r="P6" t="s">
        <v>48</v>
      </c>
    </row>
    <row r="7" spans="1:16" x14ac:dyDescent="0.25">
      <c r="L7" t="s">
        <v>40</v>
      </c>
      <c r="M7">
        <v>200</v>
      </c>
      <c r="O7" s="19">
        <f t="shared" si="0"/>
        <v>0</v>
      </c>
      <c r="P7" t="s">
        <v>48</v>
      </c>
    </row>
    <row r="8" spans="1:16" x14ac:dyDescent="0.25">
      <c r="L8" t="s">
        <v>50</v>
      </c>
      <c r="M8">
        <v>5000</v>
      </c>
      <c r="O8" s="19">
        <f t="shared" si="0"/>
        <v>0</v>
      </c>
      <c r="P8" t="s">
        <v>49</v>
      </c>
    </row>
    <row r="9" spans="1:16" x14ac:dyDescent="0.25">
      <c r="L9" t="s">
        <v>41</v>
      </c>
      <c r="M9">
        <v>200</v>
      </c>
      <c r="O9" s="19">
        <f t="shared" si="0"/>
        <v>0</v>
      </c>
      <c r="P9" t="s">
        <v>48</v>
      </c>
    </row>
    <row r="10" spans="1:16" x14ac:dyDescent="0.25">
      <c r="L10" t="s">
        <v>44</v>
      </c>
      <c r="M10">
        <f>200*4*0.5</f>
        <v>400</v>
      </c>
      <c r="O10" s="19">
        <f t="shared" si="0"/>
        <v>0</v>
      </c>
      <c r="P10" t="s">
        <v>48</v>
      </c>
    </row>
    <row r="11" spans="1:16" x14ac:dyDescent="0.25">
      <c r="L11" t="s">
        <v>43</v>
      </c>
      <c r="M11">
        <v>750</v>
      </c>
      <c r="O11" s="19">
        <f t="shared" si="0"/>
        <v>0</v>
      </c>
      <c r="P11" t="s">
        <v>48</v>
      </c>
    </row>
    <row r="12" spans="1:16" x14ac:dyDescent="0.25">
      <c r="O12" s="19">
        <f>SUM(O4:O11)</f>
        <v>480000</v>
      </c>
    </row>
    <row r="13" spans="1:16" x14ac:dyDescent="0.25">
      <c r="L13" t="s">
        <v>60</v>
      </c>
      <c r="O13">
        <f>+O12*0.1</f>
        <v>48000</v>
      </c>
    </row>
    <row r="14" spans="1:16" x14ac:dyDescent="0.25">
      <c r="L14" t="s">
        <v>61</v>
      </c>
      <c r="O14">
        <f>+O12*0.2</f>
        <v>96000</v>
      </c>
    </row>
    <row r="15" spans="1:16" x14ac:dyDescent="0.25">
      <c r="O15" s="20">
        <f>SUM(O12:O14)</f>
        <v>624000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Sammendrag</vt:lpstr>
      <vt:lpstr>Bergavegen</vt:lpstr>
      <vt:lpstr>Byrsevegen</vt:lpstr>
      <vt:lpstr>Vambheimsvegen</vt:lpstr>
      <vt:lpstr>Frystevegen</vt:lpstr>
      <vt:lpstr>Osavegen</vt:lpstr>
      <vt:lpstr>Solhovdvegen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2019-11-06T08:13:48Z</dcterms:modified>
</cp:coreProperties>
</file>